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酬金计算表" sheetId="1" r:id="rId1"/>
    <sheet name="教学工作量计算表" sheetId="2" r:id="rId2"/>
  </sheets>
  <definedNames>
    <definedName name="_xlnm._FilterDatabase" localSheetId="0" hidden="1">酬金计算表!$A$3:$O$16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<sst xmlns="http://schemas.openxmlformats.org/spreadsheetml/2006/main" count="47" uniqueCount="41">
  <si>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淮南联合大学绩效工资（课时津贴）明细表</t>
  </si>
  <si>
    <t>教学单位：（盖章）</t>
  </si>
  <si>
    <t xml:space="preserve">   制表日期：     年     月   日</t>
  </si>
  <si>
    <t>序号</t>
  </si>
  <si>
    <t>教师姓名</t>
  </si>
  <si>
    <t>职称</t>
  </si>
  <si>
    <t>聘任时间</t>
  </si>
  <si>
    <t>学位</t>
  </si>
  <si>
    <t>学期
当量学时</t>
  </si>
  <si>
    <t>额定
工作量</t>
  </si>
  <si>
    <t>单位课时酬金</t>
  </si>
  <si>
    <t>超课时
学时</t>
  </si>
  <si>
    <t>其他学时</t>
  </si>
  <si>
    <t>超课时
酬金</t>
  </si>
  <si>
    <t>基础教酬</t>
  </si>
  <si>
    <t>酬金总数
（元）</t>
  </si>
  <si>
    <t>月发金额
（元）</t>
  </si>
  <si>
    <t>备注</t>
  </si>
  <si>
    <t>一类</t>
  </si>
  <si>
    <t>二类</t>
  </si>
  <si>
    <t>合计（小写）：</t>
  </si>
  <si>
    <t>酬金总数合计（大写）:</t>
  </si>
  <si>
    <t>应发金额合计（大写）:</t>
  </si>
  <si>
    <t>公选课工作量填写在其他学时表格中；二类教师工作量填写在其他学时表格中。</t>
  </si>
  <si>
    <t xml:space="preserve">制表：                     教学单位审核：                    教务处审核：           </t>
  </si>
  <si>
    <t>20  -20  年度第   学期教学人员教学工作量计算表</t>
  </si>
  <si>
    <t>学期</t>
  </si>
  <si>
    <t>承担
课程</t>
  </si>
  <si>
    <t>授课
班级</t>
  </si>
  <si>
    <t>二类教师自然学时</t>
  </si>
  <si>
    <t>实行执行学时（或二类教师用于计算的学时）</t>
  </si>
  <si>
    <t>班级
人数</t>
  </si>
  <si>
    <t>人数
系数</t>
  </si>
  <si>
    <t>理论课
学时</t>
  </si>
  <si>
    <t>上机/实验
学时</t>
  </si>
  <si>
    <t>上机/实验
系数</t>
  </si>
  <si>
    <t>实训、论文、实习等
系数</t>
  </si>
  <si>
    <t>全学期
当量学时</t>
  </si>
  <si>
    <t>20xx-20xx-x</t>
  </si>
  <si>
    <t>xx课</t>
  </si>
  <si>
    <t>xx实训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</si>
</sst>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177" formatCode="0.00_ "/>
    <numFmt numFmtId="178" formatCode="yyyy&quot;年&quot;m&quot;月&quot;;@"/>
    <numFmt numFmtId="179" formatCode="[DBNum2][$-804]General"/>
  </numFmts>
  <fonts count="28"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177" fontId="0" fillId="0" borderId="0" xfId="0" applyNumberFormat="1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9" fontId="0" fillId="0" borderId="11" xfId="0" applyNumberForma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79" fontId="0" fillId="0" borderId="13" xfId="0" applyNumberForma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7" fontId="7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177" fontId="1" fillId="0" borderId="4" xfId="0" applyNumberFormat="1" applyFont="1" applyBorder="1" applyAlignment="1">
      <alignment horizontal="center" vertical="center" wrapText="1"/>
    </xf>
    <xf numFmtId="179" fontId="0" fillId="0" borderId="15" xfId="0" applyNumberFormat="1" applyBorder="1" applyAlignment="1">
      <alignment horizontal="left" vertical="center"/>
    </xf>
    <xf numFmtId="179" fontId="0" fillId="0" borderId="16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6600"/>
      <color rgb="00FF00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L28" sqref="L28"/>
    </sheetView>
  </sheetViews>
  <sheetFormatPr defaultColWidth="9" defaultRowHeight="14.25"/>
  <cols>
    <col min="1" max="1" width="4.58333333333333" style="24" customWidth="1"/>
    <col min="2" max="2" width="8.58333333333333" style="25" customWidth="1"/>
    <col min="3" max="3" width="7.5" style="25" customWidth="1"/>
    <col min="4" max="4" width="8.5" style="25" customWidth="1"/>
    <col min="5" max="5" width="6" style="25" customWidth="1"/>
    <col min="6" max="6" width="10.3333333333333" style="26" customWidth="1"/>
    <col min="7" max="7" width="6.33333333333333" style="25" customWidth="1"/>
    <col min="8" max="8" width="5.25" style="25" customWidth="1"/>
    <col min="9" max="9" width="6.75" style="25" customWidth="1"/>
    <col min="10" max="10" width="6.25" style="25" customWidth="1"/>
    <col min="11" max="11" width="8.33333333333333" style="25" customWidth="1"/>
    <col min="12" max="12" width="7.08333333333333" style="25" customWidth="1"/>
    <col min="13" max="13" width="11.3333333333333" style="27" customWidth="1"/>
    <col min="14" max="14" width="11.5" style="25" customWidth="1"/>
    <col min="15" max="15" width="5.08333333333333" style="25" customWidth="1"/>
    <col min="16" max="16384" width="9" style="25"/>
  </cols>
  <sheetData>
    <row r="1" ht="57.5" customHeight="1" spans="1: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ht="15" spans="1:16">
      <c r="A2" s="30" t="s">
        <v>1</v>
      </c>
      <c r="B2" s="30"/>
      <c r="C2" s="30"/>
      <c r="L2" s="53" t="s">
        <v>2</v>
      </c>
      <c r="M2" s="53"/>
      <c r="N2" s="53"/>
      <c r="O2" s="53"/>
      <c r="P2" s="54"/>
    </row>
    <row r="3" s="23" customFormat="1" ht="40.5" spans="1:1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3" t="s">
        <v>8</v>
      </c>
      <c r="G3" s="32" t="s">
        <v>9</v>
      </c>
      <c r="H3" s="32" t="s">
        <v>10</v>
      </c>
      <c r="I3" s="32" t="s">
        <v>11</v>
      </c>
      <c r="J3" s="55" t="s">
        <v>12</v>
      </c>
      <c r="K3" s="32" t="s">
        <v>13</v>
      </c>
      <c r="L3" s="32" t="s">
        <v>14</v>
      </c>
      <c r="M3" s="56" t="s">
        <v>15</v>
      </c>
      <c r="N3" s="32" t="s">
        <v>16</v>
      </c>
      <c r="O3" s="57" t="s">
        <v>17</v>
      </c>
    </row>
    <row r="4" s="23" customFormat="1" ht="13.5" spans="1:15">
      <c r="A4" s="34">
        <v>1</v>
      </c>
      <c r="B4" s="35"/>
      <c r="C4" s="36"/>
      <c r="D4" s="35"/>
      <c r="E4" s="37"/>
      <c r="F4" s="36">
        <v>0</v>
      </c>
      <c r="G4" s="38">
        <v>0</v>
      </c>
      <c r="H4" s="38">
        <v>0</v>
      </c>
      <c r="I4" s="38">
        <f t="shared" ref="I4:I6" si="0">F4-G4/2</f>
        <v>0</v>
      </c>
      <c r="J4" s="38">
        <v>0</v>
      </c>
      <c r="K4" s="38">
        <v>0</v>
      </c>
      <c r="L4" s="58">
        <v>2400</v>
      </c>
      <c r="M4" s="59">
        <f>ROUND((IF(F4&lt;(G4/2),F4*H4,((G4/2)*H4+I4*K4))+H4*J4)*0.9,2)+L4</f>
        <v>2400</v>
      </c>
      <c r="N4" s="59">
        <f>ROUND(M4/6,2)</f>
        <v>400</v>
      </c>
      <c r="O4" s="60" t="s">
        <v>18</v>
      </c>
    </row>
    <row r="5" s="23" customFormat="1" ht="13.5" spans="1:15">
      <c r="A5" s="34">
        <v>2</v>
      </c>
      <c r="B5" s="37"/>
      <c r="C5" s="37"/>
      <c r="D5" s="37"/>
      <c r="E5" s="37"/>
      <c r="F5" s="36">
        <v>0</v>
      </c>
      <c r="G5" s="38">
        <v>0</v>
      </c>
      <c r="H5" s="38">
        <v>0</v>
      </c>
      <c r="I5" s="38">
        <f t="shared" si="0"/>
        <v>0</v>
      </c>
      <c r="J5" s="38">
        <v>0</v>
      </c>
      <c r="K5" s="38">
        <v>0</v>
      </c>
      <c r="L5" s="58">
        <v>2400</v>
      </c>
      <c r="M5" s="59">
        <f>ROUND((IF(F5&lt;(G5/2),F5*H5,((G5/2)*H5+I5*K5))+H5*J5)*0.9,2)+L5</f>
        <v>2400</v>
      </c>
      <c r="N5" s="59">
        <f t="shared" ref="N5:N12" si="1">ROUND(M5/6,2)</f>
        <v>400</v>
      </c>
      <c r="O5" s="60" t="s">
        <v>18</v>
      </c>
    </row>
    <row r="6" s="23" customFormat="1" ht="13.5" spans="1:15">
      <c r="A6" s="34">
        <v>3</v>
      </c>
      <c r="B6" s="35"/>
      <c r="C6" s="35"/>
      <c r="D6" s="35"/>
      <c r="E6" s="35"/>
      <c r="F6" s="36">
        <v>0</v>
      </c>
      <c r="G6" s="38">
        <v>0</v>
      </c>
      <c r="H6" s="38">
        <v>0</v>
      </c>
      <c r="I6" s="38">
        <f t="shared" si="0"/>
        <v>0</v>
      </c>
      <c r="J6" s="38">
        <v>0</v>
      </c>
      <c r="K6" s="38">
        <v>0</v>
      </c>
      <c r="L6" s="58">
        <v>2400</v>
      </c>
      <c r="M6" s="59">
        <f>ROUND((IF(F6&lt;(G6/2),F6*H6,((G6/2)*H6+I6*K6))+H6*J6)*0.9,2)+L6</f>
        <v>2400</v>
      </c>
      <c r="N6" s="59">
        <f t="shared" si="1"/>
        <v>400</v>
      </c>
      <c r="O6" s="60" t="s">
        <v>18</v>
      </c>
    </row>
    <row r="7" s="23" customFormat="1" ht="13.5" spans="1:15">
      <c r="A7" s="34">
        <v>4</v>
      </c>
      <c r="B7" s="37"/>
      <c r="C7" s="37"/>
      <c r="D7" s="37"/>
      <c r="E7" s="37"/>
      <c r="F7" s="39"/>
      <c r="G7" s="39"/>
      <c r="H7" s="38">
        <v>0</v>
      </c>
      <c r="I7" s="41"/>
      <c r="J7" s="38">
        <v>0</v>
      </c>
      <c r="K7" s="41"/>
      <c r="L7" s="41"/>
      <c r="M7" s="59">
        <f t="shared" ref="M4:M9" si="2">ROUND((IF(F7&lt;(G7/2),F7*H7,((G7/2)*H7+I7*K7))+H7*J7)*0.9,2)</f>
        <v>0</v>
      </c>
      <c r="N7" s="59">
        <f t="shared" si="1"/>
        <v>0</v>
      </c>
      <c r="O7" s="60" t="s">
        <v>19</v>
      </c>
    </row>
    <row r="8" s="23" customFormat="1" ht="13.5" spans="1:15">
      <c r="A8" s="34">
        <v>5</v>
      </c>
      <c r="B8" s="37"/>
      <c r="C8" s="37"/>
      <c r="D8" s="40"/>
      <c r="E8" s="37"/>
      <c r="F8" s="41"/>
      <c r="G8" s="41"/>
      <c r="H8" s="38">
        <v>0</v>
      </c>
      <c r="I8" s="41"/>
      <c r="J8" s="38">
        <v>0</v>
      </c>
      <c r="K8" s="41"/>
      <c r="L8" s="41"/>
      <c r="M8" s="59">
        <f t="shared" si="2"/>
        <v>0</v>
      </c>
      <c r="N8" s="59">
        <f t="shared" si="1"/>
        <v>0</v>
      </c>
      <c r="O8" s="60" t="s">
        <v>19</v>
      </c>
    </row>
    <row r="9" s="23" customFormat="1" spans="1:15">
      <c r="A9" s="34">
        <v>6</v>
      </c>
      <c r="B9" s="37"/>
      <c r="C9" s="42"/>
      <c r="D9" s="40"/>
      <c r="E9" s="35"/>
      <c r="F9" s="41"/>
      <c r="G9" s="41"/>
      <c r="H9" s="38">
        <v>0</v>
      </c>
      <c r="I9" s="41"/>
      <c r="J9" s="38">
        <v>0</v>
      </c>
      <c r="K9" s="41"/>
      <c r="L9" s="41"/>
      <c r="M9" s="59">
        <f t="shared" si="2"/>
        <v>0</v>
      </c>
      <c r="N9" s="59">
        <f t="shared" si="1"/>
        <v>0</v>
      </c>
      <c r="O9" s="60" t="s">
        <v>19</v>
      </c>
    </row>
    <row r="10" s="23" customFormat="1" ht="13.5" spans="1:15">
      <c r="A10" s="34"/>
      <c r="B10" s="37"/>
      <c r="C10" s="37"/>
      <c r="D10" s="37"/>
      <c r="E10" s="37"/>
      <c r="F10" s="36"/>
      <c r="G10" s="38"/>
      <c r="H10" s="38"/>
      <c r="I10" s="38"/>
      <c r="J10" s="38"/>
      <c r="K10" s="38"/>
      <c r="L10" s="41"/>
      <c r="M10" s="59"/>
      <c r="N10" s="59"/>
      <c r="O10" s="60"/>
    </row>
    <row r="11" s="23" customFormat="1" ht="13.5" spans="1:15">
      <c r="A11" s="34"/>
      <c r="B11" s="37"/>
      <c r="C11" s="38"/>
      <c r="D11" s="37"/>
      <c r="E11" s="37"/>
      <c r="F11" s="36"/>
      <c r="G11" s="38"/>
      <c r="H11" s="38"/>
      <c r="I11" s="38"/>
      <c r="J11" s="38"/>
      <c r="K11" s="38"/>
      <c r="L11" s="41"/>
      <c r="M11" s="59"/>
      <c r="N11" s="59"/>
      <c r="O11" s="60"/>
    </row>
    <row r="12" spans="1:15">
      <c r="A12" s="34" t="s">
        <v>20</v>
      </c>
      <c r="B12" s="37"/>
      <c r="C12" s="37"/>
      <c r="D12" s="37"/>
      <c r="E12" s="37"/>
      <c r="F12" s="43">
        <f>SUM(F4:F11)</f>
        <v>0</v>
      </c>
      <c r="G12" s="38"/>
      <c r="H12" s="38"/>
      <c r="I12" s="38"/>
      <c r="J12" s="38">
        <f>SUM(J4:J11)</f>
        <v>0</v>
      </c>
      <c r="K12" s="38"/>
      <c r="L12" s="38"/>
      <c r="M12" s="61">
        <f>SUM(M4:M11)</f>
        <v>7200</v>
      </c>
      <c r="N12" s="61">
        <f>SUM(N4:N11)</f>
        <v>1200</v>
      </c>
      <c r="O12" s="60"/>
    </row>
    <row r="13" spans="1:15">
      <c r="A13" s="44" t="s">
        <v>21</v>
      </c>
      <c r="B13" s="45"/>
      <c r="C13" s="45"/>
      <c r="D13" s="45"/>
      <c r="E13" s="46" t="str">
        <f>IF(M12=0,"",IF(M12&lt;0,"负","")&amp;SUBSTITUTE(SUBSTITUTE(SUBSTITUTE(SUBSTITUTE(TEXT(INT(ABS(M12)),"[DBNum2]")&amp;"元"&amp;TEXT(RIGHT(TEXT(M12,".00"),2),"[DBNum2]0角0分"),"零角零分","整"),"零分","整"),"零角","零"),"零元零",""))</f>
        <v>柒仟贰佰元整</v>
      </c>
      <c r="F13" s="46"/>
      <c r="G13" s="46"/>
      <c r="H13" s="46"/>
      <c r="I13" s="46"/>
      <c r="J13" s="46"/>
      <c r="K13" s="46"/>
      <c r="L13" s="46"/>
      <c r="M13" s="46"/>
      <c r="N13" s="46"/>
      <c r="O13" s="62"/>
    </row>
    <row r="14" ht="15" spans="1:15">
      <c r="A14" s="47" t="s">
        <v>22</v>
      </c>
      <c r="B14" s="48"/>
      <c r="C14" s="48"/>
      <c r="D14" s="48"/>
      <c r="E14" s="49" t="str">
        <f>IF(N12=0,"",IF(N12&lt;0,"负","")&amp;SUBSTITUTE(SUBSTITUTE(SUBSTITUTE(SUBSTITUTE(TEXT(INT(ABS(N12)),"[DBNum2]")&amp;"元"&amp;TEXT(RIGHT(TEXT(N12,".00"),2),"[DBNum2]0角0分"),"零角零分","整"),"零分","整"),"零角","零"),"零元零",""))</f>
        <v>壹仟贰佰元整</v>
      </c>
      <c r="F14" s="49"/>
      <c r="G14" s="49"/>
      <c r="H14" s="49"/>
      <c r="I14" s="49"/>
      <c r="J14" s="49"/>
      <c r="K14" s="49"/>
      <c r="L14" s="49"/>
      <c r="M14" s="49"/>
      <c r="N14" s="49"/>
      <c r="O14" s="63"/>
    </row>
    <row r="15" spans="1:15">
      <c r="A15" s="50" t="s">
        <v>23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>
      <c r="A16" s="52" t="s">
        <v>24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</sheetData>
  <sortState ref="B4:T57">
    <sortCondition ref="B4:B57"/>
  </sortState>
  <mergeCells count="9">
    <mergeCell ref="A1:O1"/>
    <mergeCell ref="A2:C2"/>
    <mergeCell ref="L2:O2"/>
    <mergeCell ref="A12:E12"/>
    <mergeCell ref="E13:O13"/>
    <mergeCell ref="A14:D14"/>
    <mergeCell ref="E14:O14"/>
    <mergeCell ref="A15:O15"/>
    <mergeCell ref="A16:O16"/>
  </mergeCells>
  <printOptions horizontalCentered="1"/>
  <pageMargins left="0.629166666666667" right="0.629166666666667" top="0.388888888888889" bottom="0.388888888888889" header="0.509027777777778" footer="0.196527777777778"/>
  <pageSetup paperSize="9" scale="85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opLeftCell="C1" workbookViewId="0">
      <selection activeCell="M4" sqref="M4"/>
    </sheetView>
  </sheetViews>
  <sheetFormatPr defaultColWidth="9" defaultRowHeight="14.25"/>
  <cols>
    <col min="1" max="1" width="9.08333333333333" customWidth="1"/>
    <col min="2" max="2" width="11.8333333333333" customWidth="1"/>
    <col min="3" max="3" width="28.9166666666667" customWidth="1"/>
    <col min="4" max="4" width="21.6666666666667" customWidth="1"/>
    <col min="5" max="5" width="9.41666666666667" customWidth="1"/>
    <col min="6" max="6" width="13.3916666666667" customWidth="1"/>
    <col min="7" max="8" width="6.5" customWidth="1"/>
    <col min="9" max="9" width="7.08333333333333" customWidth="1"/>
    <col min="10" max="12" width="9.75" customWidth="1"/>
    <col min="13" max="13" width="12.75" style="3" customWidth="1"/>
  </cols>
  <sheetData>
    <row r="1" ht="29.25" customHeight="1" spans="1:13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0.25" customHeight="1" spans="1:13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4"/>
    </row>
    <row r="3" s="1" customFormat="1" ht="59.25" customHeight="1" spans="1:13">
      <c r="A3" s="7" t="s">
        <v>4</v>
      </c>
      <c r="B3" s="8" t="s">
        <v>26</v>
      </c>
      <c r="C3" s="8" t="s">
        <v>27</v>
      </c>
      <c r="D3" s="8" t="s">
        <v>28</v>
      </c>
      <c r="E3" s="8" t="s">
        <v>29</v>
      </c>
      <c r="F3" s="8" t="s">
        <v>30</v>
      </c>
      <c r="G3" s="8" t="s">
        <v>31</v>
      </c>
      <c r="H3" s="8" t="s">
        <v>32</v>
      </c>
      <c r="I3" s="8" t="s">
        <v>33</v>
      </c>
      <c r="J3" s="8" t="s">
        <v>34</v>
      </c>
      <c r="K3" s="8" t="s">
        <v>35</v>
      </c>
      <c r="L3" s="8" t="s">
        <v>36</v>
      </c>
      <c r="M3" s="19" t="s">
        <v>37</v>
      </c>
    </row>
    <row r="4" s="1" customFormat="1" ht="28.5" customHeight="1" spans="1:13">
      <c r="A4" s="9"/>
      <c r="B4" s="10" t="s">
        <v>38</v>
      </c>
      <c r="C4" s="11" t="s">
        <v>39</v>
      </c>
      <c r="D4" s="11"/>
      <c r="E4" s="12"/>
      <c r="F4" s="12"/>
      <c r="G4" s="13">
        <v>37</v>
      </c>
      <c r="H4" s="14">
        <f t="shared" ref="H4:H9" si="0">IF(G4&lt;=60,ROUNDDOWN((G4-30)/6,0)*0.1+1,ROUNDDOWN((G4-60)/8,1)*0.1+1.5)</f>
        <v>1.1</v>
      </c>
      <c r="I4" s="20">
        <v>64</v>
      </c>
      <c r="J4" s="20">
        <v>0</v>
      </c>
      <c r="K4" s="20">
        <v>1</v>
      </c>
      <c r="L4" s="14">
        <v>0</v>
      </c>
      <c r="M4" s="21">
        <f t="shared" ref="M4:M9" si="1">I4*H4+J4*H4*K4</f>
        <v>70.4</v>
      </c>
    </row>
    <row r="5" s="1" customFormat="1" ht="28.5" customHeight="1" spans="1:13">
      <c r="A5" s="9"/>
      <c r="B5" s="10"/>
      <c r="C5" s="11" t="s">
        <v>40</v>
      </c>
      <c r="D5" s="11"/>
      <c r="E5" s="12"/>
      <c r="F5" s="12"/>
      <c r="G5" s="13">
        <v>50</v>
      </c>
      <c r="H5" s="14">
        <f t="shared" si="0"/>
        <v>1.3</v>
      </c>
      <c r="I5" s="20">
        <v>64</v>
      </c>
      <c r="J5" s="20">
        <v>0</v>
      </c>
      <c r="K5" s="20">
        <v>1</v>
      </c>
      <c r="L5" s="14">
        <v>0</v>
      </c>
      <c r="M5" s="21">
        <f t="shared" si="1"/>
        <v>83.2</v>
      </c>
    </row>
    <row r="6" s="1" customFormat="1" ht="28.5" customHeight="1" spans="1:13">
      <c r="A6" s="9"/>
      <c r="B6" s="10"/>
      <c r="C6" s="11"/>
      <c r="D6" s="11"/>
      <c r="E6" s="12"/>
      <c r="F6" s="12"/>
      <c r="G6" s="13">
        <v>36</v>
      </c>
      <c r="H6" s="14">
        <f t="shared" si="0"/>
        <v>1.1</v>
      </c>
      <c r="I6" s="20">
        <v>64</v>
      </c>
      <c r="J6" s="20">
        <v>0</v>
      </c>
      <c r="K6" s="20">
        <v>1</v>
      </c>
      <c r="L6" s="14">
        <v>0</v>
      </c>
      <c r="M6" s="21">
        <f t="shared" si="1"/>
        <v>70.4</v>
      </c>
    </row>
    <row r="7" s="1" customFormat="1" ht="28.5" customHeight="1" spans="1:13">
      <c r="A7" s="9"/>
      <c r="B7" s="10"/>
      <c r="C7" s="11"/>
      <c r="D7" s="11"/>
      <c r="E7" s="12"/>
      <c r="F7" s="12"/>
      <c r="G7" s="13">
        <v>37</v>
      </c>
      <c r="H7" s="14">
        <v>1</v>
      </c>
      <c r="I7" s="20">
        <v>64</v>
      </c>
      <c r="J7" s="20">
        <v>0</v>
      </c>
      <c r="K7" s="20">
        <v>1</v>
      </c>
      <c r="L7" s="14">
        <v>0</v>
      </c>
      <c r="M7" s="21">
        <f t="shared" si="1"/>
        <v>64</v>
      </c>
    </row>
    <row r="8" s="1" customFormat="1" ht="28.5" customHeight="1" spans="1:13">
      <c r="A8" s="9"/>
      <c r="B8" s="10"/>
      <c r="C8" s="11"/>
      <c r="D8" s="11"/>
      <c r="E8" s="12"/>
      <c r="F8" s="12"/>
      <c r="G8" s="13">
        <v>50</v>
      </c>
      <c r="H8" s="14">
        <v>1</v>
      </c>
      <c r="I8" s="20">
        <v>64</v>
      </c>
      <c r="J8" s="20">
        <v>0</v>
      </c>
      <c r="K8" s="20">
        <v>1</v>
      </c>
      <c r="L8" s="14">
        <v>0</v>
      </c>
      <c r="M8" s="21">
        <f t="shared" si="1"/>
        <v>64</v>
      </c>
    </row>
    <row r="9" s="1" customFormat="1" ht="28.5" customHeight="1" spans="1:13">
      <c r="A9" s="9"/>
      <c r="B9" s="10"/>
      <c r="C9" s="11"/>
      <c r="D9" s="11"/>
      <c r="E9" s="12"/>
      <c r="F9" s="12"/>
      <c r="G9" s="13">
        <v>36</v>
      </c>
      <c r="H9" s="14">
        <v>1</v>
      </c>
      <c r="I9" s="20">
        <v>64</v>
      </c>
      <c r="J9" s="20">
        <v>0</v>
      </c>
      <c r="K9" s="20">
        <v>1</v>
      </c>
      <c r="L9" s="14">
        <v>0</v>
      </c>
      <c r="M9" s="21">
        <f t="shared" si="1"/>
        <v>64</v>
      </c>
    </row>
    <row r="10" s="1" customFormat="1" ht="62.25" customHeight="1" spans="1:13">
      <c r="A10" s="9"/>
      <c r="B10" s="10"/>
      <c r="C10" s="11"/>
      <c r="D10" s="11"/>
      <c r="E10" s="12"/>
      <c r="F10" s="12">
        <v>0</v>
      </c>
      <c r="G10" s="13">
        <v>0</v>
      </c>
      <c r="H10" s="14">
        <v>0</v>
      </c>
      <c r="I10" s="20">
        <v>0</v>
      </c>
      <c r="J10" s="20">
        <v>0</v>
      </c>
      <c r="K10" s="20">
        <v>0</v>
      </c>
      <c r="L10" s="14">
        <v>0</v>
      </c>
      <c r="M10" s="21">
        <f>I10*H10+J10*H10*K10+L10*G10*F10/30</f>
        <v>0</v>
      </c>
    </row>
    <row r="11" s="1" customFormat="1" ht="28.5" customHeight="1" spans="1:13">
      <c r="A11" s="9"/>
      <c r="B11" s="10"/>
      <c r="C11" s="11"/>
      <c r="D11" s="11"/>
      <c r="E11" s="12"/>
      <c r="F11" s="12">
        <v>0</v>
      </c>
      <c r="G11" s="13">
        <v>0</v>
      </c>
      <c r="H11" s="14">
        <v>0</v>
      </c>
      <c r="I11" s="20">
        <v>0</v>
      </c>
      <c r="J11" s="20">
        <v>0</v>
      </c>
      <c r="K11" s="20">
        <v>0</v>
      </c>
      <c r="L11" s="14">
        <v>0</v>
      </c>
      <c r="M11" s="21">
        <f>I11*H11+J11*H11*K11+L11*G11*F11/30</f>
        <v>0</v>
      </c>
    </row>
    <row r="12" s="2" customFormat="1" ht="28.5" customHeight="1" spans="1:13">
      <c r="A12" s="15"/>
      <c r="B12" s="16"/>
      <c r="C12" s="17"/>
      <c r="D12" s="17"/>
      <c r="E12" s="18"/>
      <c r="F12" s="18"/>
      <c r="G12" s="18"/>
      <c r="H12" s="18"/>
      <c r="I12" s="18"/>
      <c r="J12" s="22"/>
      <c r="K12" s="22"/>
      <c r="L12" s="18">
        <v>0</v>
      </c>
      <c r="M12" s="21">
        <f>I12*H12+J12*H12*K12+L12*G12*F12/30</f>
        <v>0</v>
      </c>
    </row>
  </sheetData>
  <sortState ref="A4:N287">
    <sortCondition ref="A4:A287"/>
  </sortState>
  <mergeCells count="2">
    <mergeCell ref="A1:M1"/>
    <mergeCell ref="A2:C2"/>
  </mergeCells>
  <printOptions horizontalCentered="1"/>
  <pageMargins left="0.2" right="0.2" top="0.979166666666667" bottom="0.979166666666667" header="0.509027777777778" footer="0.509027777777778"/>
  <pageSetup paperSize="9" scale="65" orientation="portrait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淮南联大教务处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酬金计算表</vt:lpstr>
      <vt:lpstr>教学工作量计算表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于胜</dc:creator>
  <cp:lastModifiedBy>MR.WANG</cp:lastModifiedBy>
  <cp:revision>1</cp:revision>
  <dcterms:created xsi:type="dcterms:W3CDTF">2007-01-16T03:08:00Z</dcterms:created>
  <cp:lastPrinted>2018-01-18T06:01:00Z</cp:lastPrinted>
  <dcterms:modified xsi:type="dcterms:W3CDTF">2024-09-19T08:50:03Z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0D80FC1732464137B278402AF66247A5</vt:lpwstr>
  </property>
</Properties>
</file>